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lan Pédagogique" sheetId="1" state="visible" r:id="rId1"/>
    <sheet xmlns:r="http://schemas.openxmlformats.org/officeDocument/2006/relationships" name="Bilan Financier" sheetId="2" state="visible" r:id="rId2"/>
    <sheet xmlns:r="http://schemas.openxmlformats.org/officeDocument/2006/relationships" name="Synthè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#,##0.00 €"/>
    <numFmt numFmtId="166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2C3E50"/>
      <sz val="14"/>
    </font>
    <font>
      <name val="Calibri"/>
      <b val="1"/>
      <color rgb="002C3E50"/>
      <sz val="12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1"/>
    </font>
    <font>
      <name val="Calibri"/>
      <sz val="11"/>
    </font>
  </fonts>
  <fills count="6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34495E"/>
        <bgColor rgb="0034495E"/>
      </patternFill>
    </fill>
    <fill>
      <patternFill patternType="solid">
        <fgColor rgb="00ECF0F1"/>
        <bgColor rgb="00ECF0F1"/>
      </patternFill>
    </fill>
    <fill>
      <patternFill patternType="solid">
        <fgColor rgb="00D5DBDB"/>
        <bgColor rgb="00D5DBD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0" borderId="1" applyAlignment="1" pivotButton="0" quotePrefix="0" xfId="0">
      <alignment horizontal="center"/>
    </xf>
    <xf numFmtId="9" fontId="4" fillId="0" borderId="1" applyAlignment="1" pivotButton="0" quotePrefix="0" xfId="0">
      <alignment horizontal="center"/>
    </xf>
    <xf numFmtId="164" fontId="4" fillId="0" borderId="1" applyAlignment="1" pivotButton="0" quotePrefix="0" xfId="0">
      <alignment horizontal="center"/>
    </xf>
    <xf numFmtId="0" fontId="5" fillId="3" borderId="1" pivotButton="0" quotePrefix="0" xfId="0"/>
    <xf numFmtId="0" fontId="0" fillId="3" borderId="1" pivotButton="0" quotePrefix="0" xfId="0"/>
    <xf numFmtId="0" fontId="5" fillId="3" borderId="1" applyAlignment="1" pivotButton="0" quotePrefix="0" xfId="0">
      <alignment horizontal="center"/>
    </xf>
    <xf numFmtId="9" fontId="5" fillId="3" borderId="1" applyAlignment="1" pivotButton="0" quotePrefix="0" xfId="0">
      <alignment horizontal="center"/>
    </xf>
    <xf numFmtId="164" fontId="5" fillId="3" borderId="1" applyAlignment="1" pivotButton="0" quotePrefix="0" xfId="0">
      <alignment horizontal="center"/>
    </xf>
    <xf numFmtId="165" fontId="4" fillId="0" borderId="1" pivotButton="0" quotePrefix="0" xfId="0"/>
    <xf numFmtId="166" fontId="4" fillId="0" borderId="1" applyAlignment="1" pivotButton="0" quotePrefix="0" xfId="0">
      <alignment horizontal="center"/>
    </xf>
    <xf numFmtId="165" fontId="5" fillId="3" borderId="1" pivotButton="0" quotePrefix="0" xfId="0"/>
    <xf numFmtId="166" fontId="5" fillId="3" borderId="1" applyAlignment="1" pivotButton="0" quotePrefix="0" xfId="0">
      <alignment horizontal="center"/>
    </xf>
    <xf numFmtId="0" fontId="2" fillId="4" borderId="0" pivotButton="0" quotePrefix="0" xfId="0"/>
    <xf numFmtId="0" fontId="6" fillId="5" borderId="1" pivotButton="0" quotePrefix="0" xfId="0"/>
    <xf numFmtId="0" fontId="7" fillId="0" borderId="1" applyAlignment="1" pivotButton="0" quotePrefix="0" xfId="0">
      <alignment horizontal="center"/>
    </xf>
    <xf numFmtId="9" fontId="7" fillId="0" borderId="1" applyAlignment="1" pivotButton="0" quotePrefix="0" xfId="0">
      <alignment horizontal="center"/>
    </xf>
    <xf numFmtId="164" fontId="7" fillId="0" borderId="1" applyAlignment="1" pivotButton="0" quotePrefix="0" xfId="0">
      <alignment horizontal="center"/>
    </xf>
    <xf numFmtId="165" fontId="7" fillId="0" borderId="1" applyAlignment="1" pivotButton="0" quotePrefix="0" xfId="0">
      <alignment horizontal="center"/>
    </xf>
    <xf numFmtId="166" fontId="7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Stagiaires par Formation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'Bilan Pédagogique'!D4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'Bilan Pédagogique'!$A$5:$A$22</f>
            </numRef>
          </cat>
          <val>
            <numRef>
              <f>'Bilan Pédagogique'!$D$5:$D$22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Stagiaires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Chiffre d'Affaires HT par Formation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'Bilan Financier'!E4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'Bilan Financier'!$A$5:$A$22</f>
            </numRef>
          </cat>
          <val>
            <numRef>
              <f>'Bilan Financier'!$E$5:$E$22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en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9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3" customWidth="1" min="4" max="4"/>
    <col width="14" customWidth="1" min="5" max="5"/>
    <col width="14" customWidth="1" min="6" max="6"/>
    <col width="14" customWidth="1" min="7" max="7"/>
    <col width="12" customWidth="1" min="8" max="8"/>
  </cols>
  <sheetData>
    <row r="1" ht="25" customHeight="1">
      <c r="A1" s="1" t="inlineStr">
        <is>
          <t>BILAN PÉDAGOGIQUE 2024</t>
        </is>
      </c>
    </row>
    <row r="3">
      <c r="A3" s="2" t="inlineStr">
        <is>
          <t>Formations Réalisées</t>
        </is>
      </c>
    </row>
    <row r="4">
      <c r="A4" s="3" t="inlineStr">
        <is>
          <t>N° Formation</t>
        </is>
      </c>
      <c r="B4" s="3" t="inlineStr">
        <is>
          <t>Intitulé Formation</t>
        </is>
      </c>
      <c r="C4" s="3" t="inlineStr">
        <is>
          <t>Formateur</t>
        </is>
      </c>
      <c r="D4" s="3" t="inlineStr">
        <is>
          <t>Nb Stagiaires</t>
        </is>
      </c>
      <c r="E4" s="3" t="inlineStr">
        <is>
          <t>Heures Prévues</t>
        </is>
      </c>
      <c r="F4" s="3" t="inlineStr">
        <is>
          <t>Heures Réalisées</t>
        </is>
      </c>
      <c r="G4" s="3" t="inlineStr">
        <is>
          <t>Taux Réalisation</t>
        </is>
      </c>
      <c r="H4" s="3" t="inlineStr">
        <is>
          <t>Satisfaction</t>
        </is>
      </c>
    </row>
    <row r="5">
      <c r="A5" s="4" t="inlineStr">
        <is>
          <t>FORM-001</t>
        </is>
      </c>
      <c r="B5" s="4" t="inlineStr">
        <is>
          <t>Comptabilité Générale</t>
        </is>
      </c>
      <c r="C5" s="4" t="inlineStr">
        <is>
          <t>Mme Dubois</t>
        </is>
      </c>
      <c r="D5" s="5" t="n">
        <v>12</v>
      </c>
      <c r="E5" s="5" t="n">
        <v>35</v>
      </c>
      <c r="F5" s="5" t="n">
        <v>35</v>
      </c>
      <c r="G5" s="6">
        <f>F5/E5</f>
        <v/>
      </c>
      <c r="H5" s="7" t="n">
        <v>4.5</v>
      </c>
    </row>
    <row r="6">
      <c r="A6" s="4" t="inlineStr">
        <is>
          <t>FORM-002</t>
        </is>
      </c>
      <c r="B6" s="4" t="inlineStr">
        <is>
          <t>Excel Avancé</t>
        </is>
      </c>
      <c r="C6" s="4" t="inlineStr">
        <is>
          <t>M. Martin</t>
        </is>
      </c>
      <c r="D6" s="5" t="n">
        <v>15</v>
      </c>
      <c r="E6" s="5" t="n">
        <v>28</v>
      </c>
      <c r="F6" s="5" t="n">
        <v>26</v>
      </c>
      <c r="G6" s="6">
        <f>F6/E6</f>
        <v/>
      </c>
      <c r="H6" s="7" t="n">
        <v>4.2</v>
      </c>
    </row>
    <row r="7">
      <c r="A7" s="4" t="inlineStr">
        <is>
          <t>FORM-003</t>
        </is>
      </c>
      <c r="B7" s="4" t="inlineStr">
        <is>
          <t>Management d'Équipe</t>
        </is>
      </c>
      <c r="C7" s="4" t="inlineStr">
        <is>
          <t>Mme Petit</t>
        </is>
      </c>
      <c r="D7" s="5" t="n">
        <v>10</v>
      </c>
      <c r="E7" s="5" t="n">
        <v>21</v>
      </c>
      <c r="F7" s="5" t="n">
        <v>21</v>
      </c>
      <c r="G7" s="6">
        <f>F7/E7</f>
        <v/>
      </c>
      <c r="H7" s="7" t="n">
        <v>4.8</v>
      </c>
    </row>
    <row r="8">
      <c r="A8" s="4" t="inlineStr">
        <is>
          <t>FORM-004</t>
        </is>
      </c>
      <c r="B8" s="4" t="inlineStr">
        <is>
          <t>Communication Interpersonnelle</t>
        </is>
      </c>
      <c r="C8" s="4" t="inlineStr">
        <is>
          <t>M. Rousseau</t>
        </is>
      </c>
      <c r="D8" s="5" t="n">
        <v>18</v>
      </c>
      <c r="E8" s="5" t="n">
        <v>14</v>
      </c>
      <c r="F8" s="5" t="n">
        <v>14</v>
      </c>
      <c r="G8" s="6">
        <f>F8/E8</f>
        <v/>
      </c>
      <c r="H8" s="7" t="n">
        <v>4.6</v>
      </c>
    </row>
    <row r="9">
      <c r="A9" s="4" t="inlineStr">
        <is>
          <t>FORM-005</t>
        </is>
      </c>
      <c r="B9" s="4" t="inlineStr">
        <is>
          <t>Gestion de Projet</t>
        </is>
      </c>
      <c r="C9" s="4" t="inlineStr">
        <is>
          <t>Mme Lefebvre</t>
        </is>
      </c>
      <c r="D9" s="5" t="n">
        <v>14</v>
      </c>
      <c r="E9" s="5" t="n">
        <v>42</v>
      </c>
      <c r="F9" s="5" t="n">
        <v>40</v>
      </c>
      <c r="G9" s="6">
        <f>F9/E9</f>
        <v/>
      </c>
      <c r="H9" s="7" t="n">
        <v>4.3</v>
      </c>
    </row>
    <row r="10">
      <c r="A10" s="4" t="inlineStr">
        <is>
          <t>FORM-006</t>
        </is>
      </c>
      <c r="B10" s="4" t="inlineStr">
        <is>
          <t>Droit du Travail</t>
        </is>
      </c>
      <c r="C10" s="4" t="inlineStr">
        <is>
          <t>M. Bernard</t>
        </is>
      </c>
      <c r="D10" s="5" t="n">
        <v>20</v>
      </c>
      <c r="E10" s="5" t="n">
        <v>28</v>
      </c>
      <c r="F10" s="5" t="n">
        <v>28</v>
      </c>
      <c r="G10" s="6">
        <f>F10/E10</f>
        <v/>
      </c>
      <c r="H10" s="7" t="n">
        <v>4.1</v>
      </c>
    </row>
    <row r="11">
      <c r="A11" s="4" t="inlineStr">
        <is>
          <t>FORM-007</t>
        </is>
      </c>
      <c r="B11" s="4" t="inlineStr">
        <is>
          <t>Marketing Digital</t>
        </is>
      </c>
      <c r="C11" s="4" t="inlineStr">
        <is>
          <t>Mme Moreau</t>
        </is>
      </c>
      <c r="D11" s="5" t="n">
        <v>16</v>
      </c>
      <c r="E11" s="5" t="n">
        <v>35</v>
      </c>
      <c r="F11" s="5" t="n">
        <v>33</v>
      </c>
      <c r="G11" s="6">
        <f>F11/E11</f>
        <v/>
      </c>
      <c r="H11" s="7" t="n">
        <v>4.7</v>
      </c>
    </row>
    <row r="12">
      <c r="A12" s="4" t="inlineStr">
        <is>
          <t>FORM-008</t>
        </is>
      </c>
      <c r="B12" s="4" t="inlineStr">
        <is>
          <t>Français Professionnel</t>
        </is>
      </c>
      <c r="C12" s="4" t="inlineStr">
        <is>
          <t>M. Simon</t>
        </is>
      </c>
      <c r="D12" s="5" t="n">
        <v>22</v>
      </c>
      <c r="E12" s="5" t="n">
        <v>40</v>
      </c>
      <c r="F12" s="5" t="n">
        <v>38</v>
      </c>
      <c r="G12" s="6">
        <f>F12/E12</f>
        <v/>
      </c>
      <c r="H12" s="7" t="n">
        <v>4.4</v>
      </c>
    </row>
    <row r="13">
      <c r="A13" s="4" t="inlineStr">
        <is>
          <t>FORM-009</t>
        </is>
      </c>
      <c r="B13" s="4" t="inlineStr">
        <is>
          <t>Sécurité au Travail</t>
        </is>
      </c>
      <c r="C13" s="4" t="inlineStr">
        <is>
          <t>M. Laurent</t>
        </is>
      </c>
      <c r="D13" s="5" t="n">
        <v>25</v>
      </c>
      <c r="E13" s="5" t="n">
        <v>14</v>
      </c>
      <c r="F13" s="5" t="n">
        <v>14</v>
      </c>
      <c r="G13" s="6">
        <f>F13/E13</f>
        <v/>
      </c>
      <c r="H13" s="7" t="n">
        <v>4</v>
      </c>
    </row>
    <row r="14">
      <c r="A14" s="4" t="inlineStr">
        <is>
          <t>FORM-010</t>
        </is>
      </c>
      <c r="B14" s="4" t="inlineStr">
        <is>
          <t>Bureautique</t>
        </is>
      </c>
      <c r="C14" s="4" t="inlineStr">
        <is>
          <t>Mme Garcia</t>
        </is>
      </c>
      <c r="D14" s="5" t="n">
        <v>19</v>
      </c>
      <c r="E14" s="5" t="n">
        <v>21</v>
      </c>
      <c r="F14" s="5" t="n">
        <v>20</v>
      </c>
      <c r="G14" s="6">
        <f>F14/E14</f>
        <v/>
      </c>
      <c r="H14" s="7" t="n">
        <v>4.5</v>
      </c>
    </row>
    <row r="15">
      <c r="A15" s="4" t="inlineStr">
        <is>
          <t>FORM-011</t>
        </is>
      </c>
      <c r="B15" s="4" t="inlineStr">
        <is>
          <t>Anglais Commercial</t>
        </is>
      </c>
      <c r="C15" s="4" t="inlineStr">
        <is>
          <t>Mme Thomas</t>
        </is>
      </c>
      <c r="D15" s="5" t="n">
        <v>13</v>
      </c>
      <c r="E15" s="5" t="n">
        <v>56</v>
      </c>
      <c r="F15" s="5" t="n">
        <v>54</v>
      </c>
      <c r="G15" s="6">
        <f>F15/E15</f>
        <v/>
      </c>
      <c r="H15" s="7" t="n">
        <v>4.6</v>
      </c>
    </row>
    <row r="16">
      <c r="A16" s="4" t="inlineStr">
        <is>
          <t>FORM-012</t>
        </is>
      </c>
      <c r="B16" s="4" t="inlineStr">
        <is>
          <t>Gestion du Stress</t>
        </is>
      </c>
      <c r="C16" s="4" t="inlineStr">
        <is>
          <t>M. Roux</t>
        </is>
      </c>
      <c r="D16" s="5" t="n">
        <v>17</v>
      </c>
      <c r="E16" s="5" t="n">
        <v>14</v>
      </c>
      <c r="F16" s="5" t="n">
        <v>14</v>
      </c>
      <c r="G16" s="6">
        <f>F16/E16</f>
        <v/>
      </c>
      <c r="H16" s="7" t="n">
        <v>4.8</v>
      </c>
    </row>
    <row r="17">
      <c r="A17" s="4" t="inlineStr">
        <is>
          <t>FORM-013</t>
        </is>
      </c>
      <c r="B17" s="4" t="inlineStr">
        <is>
          <t>Vente et Négociation</t>
        </is>
      </c>
      <c r="C17" s="4" t="inlineStr">
        <is>
          <t>Mme Blanc</t>
        </is>
      </c>
      <c r="D17" s="5" t="n">
        <v>11</v>
      </c>
      <c r="E17" s="5" t="n">
        <v>28</v>
      </c>
      <c r="F17" s="5" t="n">
        <v>27</v>
      </c>
      <c r="G17" s="6">
        <f>F17/E17</f>
        <v/>
      </c>
      <c r="H17" s="7" t="n">
        <v>4.2</v>
      </c>
    </row>
    <row r="18">
      <c r="A18" s="4" t="inlineStr">
        <is>
          <t>FORM-014</t>
        </is>
      </c>
      <c r="B18" s="4" t="inlineStr">
        <is>
          <t>Ressources Humaines</t>
        </is>
      </c>
      <c r="C18" s="4" t="inlineStr">
        <is>
          <t>M. Faure</t>
        </is>
      </c>
      <c r="D18" s="5" t="n">
        <v>14</v>
      </c>
      <c r="E18" s="5" t="n">
        <v>35</v>
      </c>
      <c r="F18" s="5" t="n">
        <v>35</v>
      </c>
      <c r="G18" s="6">
        <f>F18/E18</f>
        <v/>
      </c>
      <c r="H18" s="7" t="n">
        <v>4.4</v>
      </c>
    </row>
    <row r="19">
      <c r="A19" s="4" t="inlineStr">
        <is>
          <t>FORM-015</t>
        </is>
      </c>
      <c r="B19" s="4" t="inlineStr">
        <is>
          <t>Développement Personnel</t>
        </is>
      </c>
      <c r="C19" s="4" t="inlineStr">
        <is>
          <t>Mme Vincent</t>
        </is>
      </c>
      <c r="D19" s="5" t="n">
        <v>16</v>
      </c>
      <c r="E19" s="5" t="n">
        <v>21</v>
      </c>
      <c r="F19" s="5" t="n">
        <v>21</v>
      </c>
      <c r="G19" s="6">
        <f>F19/E19</f>
        <v/>
      </c>
      <c r="H19" s="7" t="n">
        <v>4.7</v>
      </c>
    </row>
    <row r="20">
      <c r="A20" s="4" t="inlineStr">
        <is>
          <t>FORM-016</t>
        </is>
      </c>
      <c r="B20" s="4" t="inlineStr">
        <is>
          <t>Logistique</t>
        </is>
      </c>
      <c r="C20" s="4" t="inlineStr">
        <is>
          <t>M. Fontaine</t>
        </is>
      </c>
      <c r="D20" s="5" t="n">
        <v>12</v>
      </c>
      <c r="E20" s="5" t="n">
        <v>28</v>
      </c>
      <c r="F20" s="5" t="n">
        <v>26</v>
      </c>
      <c r="G20" s="6">
        <f>F20/E20</f>
        <v/>
      </c>
      <c r="H20" s="7" t="n">
        <v>4.1</v>
      </c>
    </row>
    <row r="21">
      <c r="A21" s="4" t="inlineStr">
        <is>
          <t>FORM-017</t>
        </is>
      </c>
      <c r="B21" s="4" t="inlineStr">
        <is>
          <t>Qualité ISO 9001</t>
        </is>
      </c>
      <c r="C21" s="4" t="inlineStr">
        <is>
          <t>Mme Chevalier</t>
        </is>
      </c>
      <c r="D21" s="5" t="n">
        <v>15</v>
      </c>
      <c r="E21" s="5" t="n">
        <v>35</v>
      </c>
      <c r="F21" s="5" t="n">
        <v>35</v>
      </c>
      <c r="G21" s="6">
        <f>F21/E21</f>
        <v/>
      </c>
      <c r="H21" s="7" t="n">
        <v>4.5</v>
      </c>
    </row>
    <row r="22">
      <c r="A22" s="4" t="inlineStr">
        <is>
          <t>FORM-018</t>
        </is>
      </c>
      <c r="B22" s="4" t="inlineStr">
        <is>
          <t>Informatique</t>
        </is>
      </c>
      <c r="C22" s="4" t="inlineStr">
        <is>
          <t>M. Girard</t>
        </is>
      </c>
      <c r="D22" s="5" t="n">
        <v>20</v>
      </c>
      <c r="E22" s="5" t="n">
        <v>42</v>
      </c>
      <c r="F22" s="5" t="n">
        <v>40</v>
      </c>
      <c r="G22" s="6">
        <f>F22/E22</f>
        <v/>
      </c>
      <c r="H22" s="7" t="n">
        <v>4.3</v>
      </c>
    </row>
    <row r="24">
      <c r="A24" s="8" t="inlineStr">
        <is>
          <t>TOTAUX</t>
        </is>
      </c>
      <c r="B24" s="9" t="n"/>
      <c r="C24" s="9" t="n"/>
      <c r="D24" s="10">
        <f>SUM(D5:D22)</f>
        <v/>
      </c>
      <c r="E24" s="10">
        <f>SUM(E5:E22)</f>
        <v/>
      </c>
      <c r="F24" s="10">
        <f>SUM(F5:F22)</f>
        <v/>
      </c>
      <c r="G24" s="11">
        <f>AVERAGE(G5:G22)</f>
        <v/>
      </c>
      <c r="H24" s="12">
        <f>AVERAGE(H5:H22)</f>
        <v/>
      </c>
    </row>
  </sheetData>
  <mergeCells count="2">
    <mergeCell ref="A3:H3"/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3" customWidth="1" min="3" max="3"/>
    <col width="15" customWidth="1" min="4" max="4"/>
    <col width="18" customWidth="1" min="5" max="5"/>
    <col width="15" customWidth="1" min="6" max="6"/>
    <col width="15" customWidth="1" min="7" max="7"/>
    <col width="12" customWidth="1" min="8" max="8"/>
  </cols>
  <sheetData>
    <row r="1" ht="25" customHeight="1">
      <c r="A1" s="1" t="inlineStr">
        <is>
          <t>BILAN FINANCIER 2024</t>
        </is>
      </c>
    </row>
    <row r="3">
      <c r="A3" s="2" t="inlineStr">
        <is>
          <t>Produits et Charges</t>
        </is>
      </c>
    </row>
    <row r="4">
      <c r="A4" s="3" t="inlineStr">
        <is>
          <t>N° Formation</t>
        </is>
      </c>
      <c r="B4" s="3" t="inlineStr">
        <is>
          <t>Intitulé Formation</t>
        </is>
      </c>
      <c r="C4" s="3" t="inlineStr">
        <is>
          <t>Nb Stagiaires</t>
        </is>
      </c>
      <c r="D4" s="3" t="inlineStr">
        <is>
          <t>Prix Unitaire HT</t>
        </is>
      </c>
      <c r="E4" s="3" t="inlineStr">
        <is>
          <t>Chiffre Affaires HT</t>
        </is>
      </c>
      <c r="F4" s="3" t="inlineStr">
        <is>
          <t>Coûts Formation</t>
        </is>
      </c>
      <c r="G4" s="3" t="inlineStr">
        <is>
          <t>Marge Brute</t>
        </is>
      </c>
      <c r="H4" s="3" t="inlineStr">
        <is>
          <t>Taux Marge</t>
        </is>
      </c>
    </row>
    <row r="5">
      <c r="A5" s="4" t="inlineStr">
        <is>
          <t>FORM-001</t>
        </is>
      </c>
      <c r="B5" s="4" t="inlineStr">
        <is>
          <t>Comptabilité Générale</t>
        </is>
      </c>
      <c r="C5" s="5" t="n">
        <v>12</v>
      </c>
      <c r="D5" s="13" t="n">
        <v>890</v>
      </c>
      <c r="E5" s="13">
        <f>C5*D5</f>
        <v/>
      </c>
      <c r="F5" s="13" t="n">
        <v>3850</v>
      </c>
      <c r="G5" s="13">
        <f>E5-F5</f>
        <v/>
      </c>
      <c r="H5" s="14">
        <f>G5/E5</f>
        <v/>
      </c>
    </row>
    <row r="6">
      <c r="A6" s="4" t="inlineStr">
        <is>
          <t>FORM-002</t>
        </is>
      </c>
      <c r="B6" s="4" t="inlineStr">
        <is>
          <t>Excel Avancé</t>
        </is>
      </c>
      <c r="C6" s="5" t="n">
        <v>15</v>
      </c>
      <c r="D6" s="13" t="n">
        <v>650</v>
      </c>
      <c r="E6" s="13">
        <f>C6*D6</f>
        <v/>
      </c>
      <c r="F6" s="13" t="n">
        <v>3200</v>
      </c>
      <c r="G6" s="13">
        <f>E6-F6</f>
        <v/>
      </c>
      <c r="H6" s="14">
        <f>G6/E6</f>
        <v/>
      </c>
    </row>
    <row r="7">
      <c r="A7" s="4" t="inlineStr">
        <is>
          <t>FORM-003</t>
        </is>
      </c>
      <c r="B7" s="4" t="inlineStr">
        <is>
          <t>Management d'Équipe</t>
        </is>
      </c>
      <c r="C7" s="5" t="n">
        <v>10</v>
      </c>
      <c r="D7" s="13" t="n">
        <v>1250</v>
      </c>
      <c r="E7" s="13">
        <f>C7*D7</f>
        <v/>
      </c>
      <c r="F7" s="13" t="n">
        <v>4500</v>
      </c>
      <c r="G7" s="13">
        <f>E7-F7</f>
        <v/>
      </c>
      <c r="H7" s="14">
        <f>G7/E7</f>
        <v/>
      </c>
    </row>
    <row r="8">
      <c r="A8" s="4" t="inlineStr">
        <is>
          <t>FORM-004</t>
        </is>
      </c>
      <c r="B8" s="4" t="inlineStr">
        <is>
          <t>Communication Interpersonnelle</t>
        </is>
      </c>
      <c r="C8" s="5" t="n">
        <v>18</v>
      </c>
      <c r="D8" s="13" t="n">
        <v>480</v>
      </c>
      <c r="E8" s="13">
        <f>C8*D8</f>
        <v/>
      </c>
      <c r="F8" s="13" t="n">
        <v>2800</v>
      </c>
      <c r="G8" s="13">
        <f>E8-F8</f>
        <v/>
      </c>
      <c r="H8" s="14">
        <f>G8/E8</f>
        <v/>
      </c>
    </row>
    <row r="9">
      <c r="A9" s="4" t="inlineStr">
        <is>
          <t>FORM-005</t>
        </is>
      </c>
      <c r="B9" s="4" t="inlineStr">
        <is>
          <t>Gestion de Projet</t>
        </is>
      </c>
      <c r="C9" s="5" t="n">
        <v>14</v>
      </c>
      <c r="D9" s="13" t="n">
        <v>1450</v>
      </c>
      <c r="E9" s="13">
        <f>C9*D9</f>
        <v/>
      </c>
      <c r="F9" s="13" t="n">
        <v>6200</v>
      </c>
      <c r="G9" s="13">
        <f>E9-F9</f>
        <v/>
      </c>
      <c r="H9" s="14">
        <f>G9/E9</f>
        <v/>
      </c>
    </row>
    <row r="10">
      <c r="A10" s="4" t="inlineStr">
        <is>
          <t>FORM-006</t>
        </is>
      </c>
      <c r="B10" s="4" t="inlineStr">
        <is>
          <t>Droit du Travail</t>
        </is>
      </c>
      <c r="C10" s="5" t="n">
        <v>20</v>
      </c>
      <c r="D10" s="13" t="n">
        <v>720</v>
      </c>
      <c r="E10" s="13">
        <f>C10*D10</f>
        <v/>
      </c>
      <c r="F10" s="13" t="n">
        <v>4100</v>
      </c>
      <c r="G10" s="13">
        <f>E10-F10</f>
        <v/>
      </c>
      <c r="H10" s="14">
        <f>G10/E10</f>
        <v/>
      </c>
    </row>
    <row r="11">
      <c r="A11" s="4" t="inlineStr">
        <is>
          <t>FORM-007</t>
        </is>
      </c>
      <c r="B11" s="4" t="inlineStr">
        <is>
          <t>Marketing Digital</t>
        </is>
      </c>
      <c r="C11" s="5" t="n">
        <v>16</v>
      </c>
      <c r="D11" s="13" t="n">
        <v>980</v>
      </c>
      <c r="E11" s="13">
        <f>C11*D11</f>
        <v/>
      </c>
      <c r="F11" s="13" t="n">
        <v>5300</v>
      </c>
      <c r="G11" s="13">
        <f>E11-F11</f>
        <v/>
      </c>
      <c r="H11" s="14">
        <f>G11/E11</f>
        <v/>
      </c>
    </row>
    <row r="12">
      <c r="A12" s="4" t="inlineStr">
        <is>
          <t>FORM-008</t>
        </is>
      </c>
      <c r="B12" s="4" t="inlineStr">
        <is>
          <t>Français Professionnel</t>
        </is>
      </c>
      <c r="C12" s="5" t="n">
        <v>22</v>
      </c>
      <c r="D12" s="13" t="n">
        <v>580</v>
      </c>
      <c r="E12" s="13">
        <f>C12*D12</f>
        <v/>
      </c>
      <c r="F12" s="13" t="n">
        <v>4600</v>
      </c>
      <c r="G12" s="13">
        <f>E12-F12</f>
        <v/>
      </c>
      <c r="H12" s="14">
        <f>G12/E12</f>
        <v/>
      </c>
    </row>
    <row r="13">
      <c r="A13" s="4" t="inlineStr">
        <is>
          <t>FORM-009</t>
        </is>
      </c>
      <c r="B13" s="4" t="inlineStr">
        <is>
          <t>Sécurité au Travail</t>
        </is>
      </c>
      <c r="C13" s="5" t="n">
        <v>25</v>
      </c>
      <c r="D13" s="13" t="n">
        <v>320</v>
      </c>
      <c r="E13" s="13">
        <f>C13*D13</f>
        <v/>
      </c>
      <c r="F13" s="13" t="n">
        <v>2900</v>
      </c>
      <c r="G13" s="13">
        <f>E13-F13</f>
        <v/>
      </c>
      <c r="H13" s="14">
        <f>G13/E13</f>
        <v/>
      </c>
    </row>
    <row r="14">
      <c r="A14" s="4" t="inlineStr">
        <is>
          <t>FORM-010</t>
        </is>
      </c>
      <c r="B14" s="4" t="inlineStr">
        <is>
          <t>Bureautique</t>
        </is>
      </c>
      <c r="C14" s="5" t="n">
        <v>19</v>
      </c>
      <c r="D14" s="13" t="n">
        <v>550</v>
      </c>
      <c r="E14" s="13">
        <f>C14*D14</f>
        <v/>
      </c>
      <c r="F14" s="13" t="n">
        <v>3400</v>
      </c>
      <c r="G14" s="13">
        <f>E14-F14</f>
        <v/>
      </c>
      <c r="H14" s="14">
        <f>G14/E14</f>
        <v/>
      </c>
    </row>
    <row r="15">
      <c r="A15" s="4" t="inlineStr">
        <is>
          <t>FORM-011</t>
        </is>
      </c>
      <c r="B15" s="4" t="inlineStr">
        <is>
          <t>Anglais Commercial</t>
        </is>
      </c>
      <c r="C15" s="5" t="n">
        <v>13</v>
      </c>
      <c r="D15" s="13" t="n">
        <v>1650</v>
      </c>
      <c r="E15" s="13">
        <f>C15*D15</f>
        <v/>
      </c>
      <c r="F15" s="13" t="n">
        <v>7800</v>
      </c>
      <c r="G15" s="13">
        <f>E15-F15</f>
        <v/>
      </c>
      <c r="H15" s="14">
        <f>G15/E15</f>
        <v/>
      </c>
    </row>
    <row r="16">
      <c r="A16" s="4" t="inlineStr">
        <is>
          <t>FORM-012</t>
        </is>
      </c>
      <c r="B16" s="4" t="inlineStr">
        <is>
          <t>Gestion du Stress</t>
        </is>
      </c>
      <c r="C16" s="5" t="n">
        <v>17</v>
      </c>
      <c r="D16" s="13" t="n">
        <v>420</v>
      </c>
      <c r="E16" s="13">
        <f>C16*D16</f>
        <v/>
      </c>
      <c r="F16" s="13" t="n">
        <v>2500</v>
      </c>
      <c r="G16" s="13">
        <f>E16-F16</f>
        <v/>
      </c>
      <c r="H16" s="14">
        <f>G16/E16</f>
        <v/>
      </c>
    </row>
    <row r="17">
      <c r="A17" s="4" t="inlineStr">
        <is>
          <t>FORM-013</t>
        </is>
      </c>
      <c r="B17" s="4" t="inlineStr">
        <is>
          <t>Vente et Négociation</t>
        </is>
      </c>
      <c r="C17" s="5" t="n">
        <v>11</v>
      </c>
      <c r="D17" s="13" t="n">
        <v>1150</v>
      </c>
      <c r="E17" s="13">
        <f>C17*D17</f>
        <v/>
      </c>
      <c r="F17" s="13" t="n">
        <v>4900</v>
      </c>
      <c r="G17" s="13">
        <f>E17-F17</f>
        <v/>
      </c>
      <c r="H17" s="14">
        <f>G17/E17</f>
        <v/>
      </c>
    </row>
    <row r="18">
      <c r="A18" s="4" t="inlineStr">
        <is>
          <t>FORM-014</t>
        </is>
      </c>
      <c r="B18" s="4" t="inlineStr">
        <is>
          <t>Ressources Humaines</t>
        </is>
      </c>
      <c r="C18" s="5" t="n">
        <v>14</v>
      </c>
      <c r="D18" s="13" t="n">
        <v>890</v>
      </c>
      <c r="E18" s="13">
        <f>C18*D18</f>
        <v/>
      </c>
      <c r="F18" s="13" t="n">
        <v>4200</v>
      </c>
      <c r="G18" s="13">
        <f>E18-F18</f>
        <v/>
      </c>
      <c r="H18" s="14">
        <f>G18/E18</f>
        <v/>
      </c>
    </row>
    <row r="19">
      <c r="A19" s="4" t="inlineStr">
        <is>
          <t>FORM-015</t>
        </is>
      </c>
      <c r="B19" s="4" t="inlineStr">
        <is>
          <t>Développement Personnel</t>
        </is>
      </c>
      <c r="C19" s="5" t="n">
        <v>16</v>
      </c>
      <c r="D19" s="13" t="n">
        <v>680</v>
      </c>
      <c r="E19" s="13">
        <f>C19*D19</f>
        <v/>
      </c>
      <c r="F19" s="13" t="n">
        <v>3600</v>
      </c>
      <c r="G19" s="13">
        <f>E19-F19</f>
        <v/>
      </c>
      <c r="H19" s="14">
        <f>G19/E19</f>
        <v/>
      </c>
    </row>
    <row r="20">
      <c r="A20" s="4" t="inlineStr">
        <is>
          <t>FORM-016</t>
        </is>
      </c>
      <c r="B20" s="4" t="inlineStr">
        <is>
          <t>Logistique</t>
        </is>
      </c>
      <c r="C20" s="5" t="n">
        <v>12</v>
      </c>
      <c r="D20" s="13" t="n">
        <v>780</v>
      </c>
      <c r="E20" s="13">
        <f>C20*D20</f>
        <v/>
      </c>
      <c r="F20" s="13" t="n">
        <v>3800</v>
      </c>
      <c r="G20" s="13">
        <f>E20-F20</f>
        <v/>
      </c>
      <c r="H20" s="14">
        <f>G20/E20</f>
        <v/>
      </c>
    </row>
    <row r="21">
      <c r="A21" s="4" t="inlineStr">
        <is>
          <t>FORM-017</t>
        </is>
      </c>
      <c r="B21" s="4" t="inlineStr">
        <is>
          <t>Qualité ISO 9001</t>
        </is>
      </c>
      <c r="C21" s="5" t="n">
        <v>15</v>
      </c>
      <c r="D21" s="13" t="n">
        <v>1280</v>
      </c>
      <c r="E21" s="13">
        <f>C21*D21</f>
        <v/>
      </c>
      <c r="F21" s="13" t="n">
        <v>5700</v>
      </c>
      <c r="G21" s="13">
        <f>E21-F21</f>
        <v/>
      </c>
      <c r="H21" s="14">
        <f>G21/E21</f>
        <v/>
      </c>
    </row>
    <row r="22">
      <c r="A22" s="4" t="inlineStr">
        <is>
          <t>FORM-018</t>
        </is>
      </c>
      <c r="B22" s="4" t="inlineStr">
        <is>
          <t>Informatique</t>
        </is>
      </c>
      <c r="C22" s="5" t="n">
        <v>20</v>
      </c>
      <c r="D22" s="13" t="n">
        <v>1350</v>
      </c>
      <c r="E22" s="13">
        <f>C22*D22</f>
        <v/>
      </c>
      <c r="F22" s="13" t="n">
        <v>6500</v>
      </c>
      <c r="G22" s="13">
        <f>E22-F22</f>
        <v/>
      </c>
      <c r="H22" s="14">
        <f>G22/E22</f>
        <v/>
      </c>
    </row>
    <row r="24">
      <c r="A24" s="8" t="inlineStr">
        <is>
          <t>TOTAUX</t>
        </is>
      </c>
      <c r="B24" s="9" t="n"/>
      <c r="C24" s="10">
        <f>SUM(C5:C22)</f>
        <v/>
      </c>
      <c r="D24" s="9" t="n"/>
      <c r="E24" s="15">
        <f>SUM(E5:E22)</f>
        <v/>
      </c>
      <c r="F24" s="15">
        <f>SUM(F5:F22)</f>
        <v/>
      </c>
      <c r="G24" s="15">
        <f>SUM(G5:G22)</f>
        <v/>
      </c>
      <c r="H24" s="16">
        <f>AVERAGE(H5:H22)</f>
        <v/>
      </c>
    </row>
  </sheetData>
  <mergeCells count="2">
    <mergeCell ref="A3:H3"/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 ht="25" customHeight="1">
      <c r="A1" s="1" t="inlineStr">
        <is>
          <t>SYNTHÈSE GLOBALE 2024</t>
        </is>
      </c>
    </row>
    <row r="3">
      <c r="A3" s="17" t="inlineStr">
        <is>
          <t>Indicateurs Pédagogiques</t>
        </is>
      </c>
    </row>
    <row r="4">
      <c r="A4" s="18" t="inlineStr">
        <is>
          <t>Nombre Total de Formations</t>
        </is>
      </c>
      <c r="B4" s="19">
        <f>'Bilan Pédagogique'!D24-D5+1</f>
        <v/>
      </c>
    </row>
    <row r="5">
      <c r="A5" s="18" t="inlineStr">
        <is>
          <t>Nombre Total de Stagiaires</t>
        </is>
      </c>
      <c r="B5" s="19">
        <f>'Bilan Pédagogique'!D24</f>
        <v/>
      </c>
    </row>
    <row r="6">
      <c r="A6" s="18" t="inlineStr">
        <is>
          <t>Total Heures Prévues</t>
        </is>
      </c>
      <c r="B6" s="19">
        <f>'Bilan Pédagogique'!E24</f>
        <v/>
      </c>
    </row>
    <row r="7">
      <c r="A7" s="18" t="inlineStr">
        <is>
          <t>Total Heures Réalisées</t>
        </is>
      </c>
      <c r="B7" s="19">
        <f>'Bilan Pédagogique'!F24</f>
        <v/>
      </c>
    </row>
    <row r="8">
      <c r="A8" s="18" t="inlineStr">
        <is>
          <t>Taux Moyen de Réalisation</t>
        </is>
      </c>
      <c r="B8" s="20">
        <f>'Bilan Pédagogique'!G24</f>
        <v/>
      </c>
    </row>
    <row r="9">
      <c r="A9" s="18" t="inlineStr">
        <is>
          <t>Satisfaction Moyenne</t>
        </is>
      </c>
      <c r="B9" s="21">
        <f>'Bilan Pédagogique'!H24</f>
        <v/>
      </c>
    </row>
    <row r="11">
      <c r="A11" s="17" t="inlineStr">
        <is>
          <t>Indicateurs Financiers</t>
        </is>
      </c>
    </row>
    <row r="12">
      <c r="A12" s="18" t="inlineStr">
        <is>
          <t>Chiffre d'Affaires Total HT</t>
        </is>
      </c>
      <c r="B12" s="22">
        <f>'Bilan Financier'!E24</f>
        <v/>
      </c>
    </row>
    <row r="13">
      <c r="A13" s="18" t="inlineStr">
        <is>
          <t>Coûts Totaux</t>
        </is>
      </c>
      <c r="B13" s="22">
        <f>'Bilan Financier'!F24</f>
        <v/>
      </c>
    </row>
    <row r="14">
      <c r="A14" s="18" t="inlineStr">
        <is>
          <t>Marge Brute Totale</t>
        </is>
      </c>
      <c r="B14" s="22">
        <f>'Bilan Financier'!G24</f>
        <v/>
      </c>
    </row>
    <row r="15">
      <c r="A15" s="18" t="inlineStr">
        <is>
          <t>Taux de Marge Moyen</t>
        </is>
      </c>
      <c r="B15" s="23">
        <f>'Bilan Financier'!H24</f>
        <v/>
      </c>
    </row>
    <row r="16">
      <c r="A16" s="18" t="inlineStr">
        <is>
          <t>CA Moyen par Formation</t>
        </is>
      </c>
      <c r="B16" s="22">
        <f>'Bilan Financier'!E24/18</f>
        <v/>
      </c>
    </row>
    <row r="17">
      <c r="A17" s="18" t="inlineStr">
        <is>
          <t>CA Moyen par Stagiaire</t>
        </is>
      </c>
      <c r="B17" s="22">
        <f>'Bilan Financier'!E24/'Bilan Financier'!C24</f>
        <v/>
      </c>
    </row>
  </sheetData>
  <mergeCells count="3">
    <mergeCell ref="A1:D1"/>
    <mergeCell ref="A3:D3"/>
    <mergeCell ref="A11:D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2025-12-08T16:29:53Z</dcterms:created>
  <dcterms:modified xmlns:dcterms="http://purl.org/dc/terms/" xmlns:xsi="http://www.w3.org/2001/XMLSchema-instance" xsi:type="dcterms:W3CDTF">2025-12-08T16:29:53Z</dcterms:modified>
</cp:coreProperties>
</file>