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onnées Chambre" sheetId="1" state="visible" r:id="rId1"/>
    <sheet xmlns:r="http://schemas.openxmlformats.org/officeDocument/2006/relationships" name="Calcul Thermique" sheetId="2" state="visible" r:id="rId2"/>
    <sheet xmlns:r="http://schemas.openxmlformats.org/officeDocument/2006/relationships" name="Résumé" sheetId="3" state="visible" r:id="rId3"/>
  </sheets>
  <definedNames>
    <definedName name="_xlnm._FilterDatabase" localSheetId="0" hidden="1">'Données Chambre'!$A$1:$F$24</definedName>
    <definedName name="_xlnm._FilterDatabase" localSheetId="1" hidden="1">'Calcul Thermique'!$A$1:$G$34</definedName>
    <definedName name="_xlnm._FilterDatabase" localSheetId="2" hidden="1">'Résumé'!$A$1:$D$27</definedName>
  </definedNames>
  <calcPr calcId="124519" fullCalcOnLoad="1"/>
</workbook>
</file>

<file path=xl/styles.xml><?xml version="1.0" encoding="utf-8"?>
<styleSheet xmlns="http://schemas.openxmlformats.org/spreadsheetml/2006/main">
  <numFmts count="1">
    <numFmt numFmtId="164" formatCode="0.0&quot;%&quot;"/>
  </numFmts>
  <fonts count="8">
    <font>
      <name val="Calibri"/>
      <family val="2"/>
      <color theme="1"/>
      <sz val="11"/>
      <scheme val="minor"/>
    </font>
    <font>
      <b val="1"/>
      <color rgb="002C3E50"/>
      <sz val="14"/>
    </font>
    <font>
      <b val="1"/>
      <color rgb="00FFFFFF"/>
      <sz val="11"/>
    </font>
    <font>
      <b val="1"/>
      <color rgb="00FFFFFF"/>
      <sz val="10"/>
    </font>
    <font>
      <b val="1"/>
    </font>
    <font>
      <b val="1"/>
      <color rgb="00FFFFFF"/>
      <sz val="12"/>
    </font>
    <font>
      <color rgb="00E74C3C"/>
    </font>
    <font>
      <b val="1"/>
      <color rgb="003498DB"/>
    </font>
  </fonts>
  <fills count="8">
    <fill>
      <patternFill/>
    </fill>
    <fill>
      <patternFill patternType="gray125"/>
    </fill>
    <fill>
      <patternFill patternType="solid">
        <fgColor rgb="002C3E50"/>
        <bgColor rgb="002C3E50"/>
      </patternFill>
    </fill>
    <fill>
      <patternFill patternType="solid">
        <fgColor rgb="0034495E"/>
        <bgColor rgb="0034495E"/>
      </patternFill>
    </fill>
    <fill>
      <patternFill patternType="solid">
        <fgColor rgb="00ECF0F1"/>
        <bgColor rgb="00ECF0F1"/>
      </patternFill>
    </fill>
    <fill>
      <patternFill patternType="solid">
        <fgColor rgb="00E74C3C"/>
        <bgColor rgb="00E74C3C"/>
      </patternFill>
    </fill>
    <fill>
      <patternFill patternType="solid">
        <fgColor rgb="0027AE60"/>
        <bgColor rgb="0027AE60"/>
      </patternFill>
    </fill>
    <fill>
      <patternFill patternType="solid">
        <fgColor rgb="00E67E22"/>
        <bgColor rgb="00E67E22"/>
      </patternFill>
    </fill>
  </fills>
  <borders count="2">
    <border>
      <left/>
      <right/>
      <top/>
      <bottom/>
      <diagonal/>
    </border>
    <border>
      <left style="thin">
        <color rgb="007F8C8D"/>
      </left>
      <right style="thin">
        <color rgb="007F8C8D"/>
      </right>
      <top style="thin">
        <color rgb="007F8C8D"/>
      </top>
      <bottom style="thin">
        <color rgb="007F8C8D"/>
      </bottom>
    </border>
  </borders>
  <cellStyleXfs count="1">
    <xf numFmtId="0" fontId="0" fillId="0" borderId="0"/>
  </cellStyleXfs>
  <cellXfs count="20">
    <xf numFmtId="0" fontId="0" fillId="0" borderId="0" pivotButton="0" quotePrefix="0" xfId="0"/>
    <xf numFmtId="0" fontId="1" fillId="0" borderId="0" applyAlignment="1" pivotButton="0" quotePrefix="0" xfId="0">
      <alignment horizontal="center" vertical="center"/>
    </xf>
    <xf numFmtId="0" fontId="2" fillId="2" borderId="0" applyAlignment="1" pivotButton="0" quotePrefix="0" xfId="0">
      <alignment horizontal="center" vertical="center"/>
    </xf>
    <xf numFmtId="0" fontId="3" fillId="3" borderId="1" applyAlignment="1" pivotButton="0" quotePrefix="0" xfId="0">
      <alignment horizontal="center" vertical="center"/>
    </xf>
    <xf numFmtId="0" fontId="4" fillId="4" borderId="1" applyAlignment="1" pivotButton="0" quotePrefix="0" xfId="0">
      <alignment horizontal="left" vertical="center"/>
    </xf>
    <xf numFmtId="0" fontId="0" fillId="0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left" vertical="center"/>
    </xf>
    <xf numFmtId="0" fontId="0" fillId="0" borderId="1" applyAlignment="1" pivotButton="0" quotePrefix="0" xfId="0">
      <alignment horizontal="right" vertical="center"/>
    </xf>
    <xf numFmtId="0" fontId="2" fillId="5" borderId="1" applyAlignment="1" pivotButton="0" quotePrefix="0" xfId="0">
      <alignment horizontal="right" vertical="center"/>
    </xf>
    <xf numFmtId="0" fontId="5" fillId="6" borderId="0" applyAlignment="1" pivotButton="0" quotePrefix="0" xfId="0">
      <alignment horizontal="center" vertical="center"/>
    </xf>
    <xf numFmtId="0" fontId="5" fillId="6" borderId="1" applyAlignment="1" pivotButton="0" quotePrefix="0" xfId="0">
      <alignment horizontal="center" vertical="center"/>
    </xf>
    <xf numFmtId="0" fontId="4" fillId="0" borderId="0" pivotButton="0" quotePrefix="0" xfId="0"/>
    <xf numFmtId="0" fontId="6" fillId="0" borderId="0" pivotButton="0" quotePrefix="0" xfId="0"/>
    <xf numFmtId="0" fontId="7" fillId="0" borderId="0" pivotButton="0" quotePrefix="0" xfId="0"/>
    <xf numFmtId="4" fontId="0" fillId="0" borderId="1" applyAlignment="1" pivotButton="0" quotePrefix="0" xfId="0">
      <alignment horizontal="center" vertical="center"/>
    </xf>
    <xf numFmtId="164" fontId="0" fillId="0" borderId="1" applyAlignment="1" pivotButton="0" quotePrefix="0" xfId="0">
      <alignment horizontal="center" vertical="center"/>
    </xf>
    <xf numFmtId="0" fontId="2" fillId="6" borderId="1" applyAlignment="1" pivotButton="0" quotePrefix="0" xfId="0">
      <alignment horizontal="center" vertical="center"/>
    </xf>
    <xf numFmtId="0" fontId="2" fillId="7" borderId="0" applyAlignment="1" pivotButton="0" quotePrefix="0" xfId="0">
      <alignment horizontal="center" vertical="center"/>
    </xf>
    <xf numFmtId="0" fontId="4" fillId="4" borderId="1" applyAlignment="1" pivotButton="0" quotePrefix="0" xfId="0">
      <alignment horizontal="left" vertical="center" wrapText="1"/>
    </xf>
    <xf numFmtId="0" fontId="0" fillId="0" borderId="1" applyAlignment="1" pivotButton="0" quotePrefix="0" xfId="0">
      <alignment horizontal="left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Répartition des charges thermiques</a:t>
            </a:r>
          </a:p>
        </rich>
      </tx>
    </title>
    <plotArea>
      <pieChart>
        <varyColors val="1"/>
        <ser>
          <idx val="0"/>
          <order val="0"/>
          <spPr>
            <a:ln xmlns:a="http://schemas.openxmlformats.org/drawingml/2006/main">
              <a:prstDash val="solid"/>
            </a:ln>
          </spPr>
          <cat>
            <numRef>
              <f>'Résumé'!$A$15:$A$18</f>
            </numRef>
          </cat>
          <val>
            <numRef>
              <f>'Résumé'!$B$15:$B$18</f>
            </numRef>
          </val>
        </ser>
        <dLbls>
          <showVal val="0"/>
          <showPercent val="1"/>
        </dLbls>
        <firstSliceAng val="0"/>
      </pieChart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style val="11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Charges thermiques (kW)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'Résumé'!C14</f>
            </strRef>
          </tx>
          <spPr>
            <a:ln xmlns:a="http://schemas.openxmlformats.org/drawingml/2006/main">
              <a:prstDash val="solid"/>
            </a:ln>
          </spPr>
          <cat>
            <numRef>
              <f>'Résumé'!$A$15:$A$18</f>
            </numRef>
          </cat>
          <val>
            <numRef>
              <f>'Résumé'!$C$15:$C$18</f>
            </numRef>
          </val>
        </ser>
        <dLbls>
          <showVal val="1"/>
        </dLbls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Type de charge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Puissance (kW)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/Relationships>
</file>

<file path=xl/drawings/drawing1.xml><?xml version="1.0" encoding="utf-8"?>
<wsDr xmlns="http://schemas.openxmlformats.org/drawingml/2006/spreadsheetDrawing">
  <oneCellAnchor>
    <from>
      <col>5</col>
      <colOff>0</colOff>
      <row>2</row>
      <rowOff>0</rowOff>
    </from>
    <ext cx="4320000" cy="324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5</col>
      <colOff>0</colOff>
      <row>18</row>
      <rowOff>0</rowOff>
    </from>
    <ext cx="4320000" cy="324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24"/>
  <sheetViews>
    <sheetView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30" customWidth="1" min="1" max="1"/>
    <col width="15" customWidth="1" min="2" max="2"/>
    <col width="15" customWidth="1" min="3" max="3"/>
    <col width="15" customWidth="1" min="4" max="4"/>
  </cols>
  <sheetData>
    <row r="1" ht="25" customHeight="1">
      <c r="A1" s="1" t="inlineStr">
        <is>
          <t>BILAN THERMIQUE - DONNÉES CHAMBRE FROIDE</t>
        </is>
      </c>
    </row>
    <row r="3">
      <c r="A3" s="2" t="inlineStr">
        <is>
          <t>CARACTÉRISTIQUES DE LA CHAMBRE</t>
        </is>
      </c>
    </row>
    <row r="4">
      <c r="A4" s="3" t="inlineStr">
        <is>
          <t>Paramètre</t>
        </is>
      </c>
      <c r="B4" s="3" t="inlineStr">
        <is>
          <t>Valeur</t>
        </is>
      </c>
    </row>
    <row r="5">
      <c r="A5" s="4" t="inlineStr">
        <is>
          <t>Nom de la chambre</t>
        </is>
      </c>
      <c r="B5" s="5" t="inlineStr">
        <is>
          <t>Chambre Froide Positive A</t>
        </is>
      </c>
    </row>
    <row r="6">
      <c r="A6" s="4" t="inlineStr">
        <is>
          <t>Longueur (m)</t>
        </is>
      </c>
      <c r="B6" s="5" t="n">
        <v>8.5</v>
      </c>
    </row>
    <row r="7">
      <c r="A7" s="4" t="inlineStr">
        <is>
          <t>Largeur (m)</t>
        </is>
      </c>
      <c r="B7" s="5" t="n">
        <v>6.2</v>
      </c>
    </row>
    <row r="8">
      <c r="A8" s="4" t="inlineStr">
        <is>
          <t>Hauteur (m)</t>
        </is>
      </c>
      <c r="B8" s="5" t="n">
        <v>3.5</v>
      </c>
    </row>
    <row r="9">
      <c r="A9" s="4" t="inlineStr">
        <is>
          <t>Volume (m³)</t>
        </is>
      </c>
      <c r="B9" s="5">
        <f>C5*C6*C7</f>
        <v/>
      </c>
    </row>
    <row r="10">
      <c r="A10" s="4" t="inlineStr">
        <is>
          <t>Température intérieure (°C)</t>
        </is>
      </c>
      <c r="B10" s="5" t="n">
        <v>4</v>
      </c>
    </row>
    <row r="11">
      <c r="A11" s="4" t="inlineStr">
        <is>
          <t>Température extérieure (°C)</t>
        </is>
      </c>
      <c r="B11" s="5" t="n">
        <v>28</v>
      </c>
    </row>
    <row r="12">
      <c r="A12" s="4" t="inlineStr">
        <is>
          <t>Humidité relative (%)</t>
        </is>
      </c>
      <c r="B12" s="5" t="n">
        <v>75</v>
      </c>
    </row>
    <row r="13">
      <c r="A13" s="4" t="inlineStr">
        <is>
          <t>Type isolation</t>
        </is>
      </c>
      <c r="B13" s="5" t="inlineStr">
        <is>
          <t>Panneaux PUR 100mm</t>
        </is>
      </c>
    </row>
    <row r="14">
      <c r="A14" s="4" t="inlineStr">
        <is>
          <t>Coefficient K parois (W/m².K)</t>
        </is>
      </c>
      <c r="B14" s="5" t="n">
        <v>0.25</v>
      </c>
    </row>
    <row r="15">
      <c r="A15" s="4" t="inlineStr">
        <is>
          <t>Coefficient K sol (W/m².K)</t>
        </is>
      </c>
      <c r="B15" s="5" t="n">
        <v>0.35</v>
      </c>
    </row>
    <row r="16">
      <c r="A16" s="4" t="inlineStr">
        <is>
          <t>Coefficient K plafond (W/m².K)</t>
        </is>
      </c>
      <c r="B16" s="5" t="n">
        <v>0.22</v>
      </c>
    </row>
    <row r="18">
      <c r="A18" s="2" t="inlineStr">
        <is>
          <t>CHARGES THERMIQUES EXTERNES</t>
        </is>
      </c>
    </row>
    <row r="19">
      <c r="A19" s="3" t="inlineStr">
        <is>
          <t>Type de charge</t>
        </is>
      </c>
      <c r="B19" s="3" t="inlineStr">
        <is>
          <t>Quantité</t>
        </is>
      </c>
      <c r="C19" s="3" t="inlineStr">
        <is>
          <t>Unité</t>
        </is>
      </c>
      <c r="D19" s="3" t="inlineStr">
        <is>
          <t>Valeur (W)</t>
        </is>
      </c>
    </row>
    <row r="20">
      <c r="A20" s="6" t="inlineStr">
        <is>
          <t>Renouvellement air</t>
        </is>
      </c>
      <c r="B20" s="5" t="n">
        <v>15</v>
      </c>
      <c r="C20" s="5" t="inlineStr">
        <is>
          <t>fois/jour</t>
        </is>
      </c>
      <c r="D20" s="5" t="n">
        <v>450</v>
      </c>
    </row>
    <row r="21">
      <c r="A21" s="6" t="inlineStr">
        <is>
          <t>Éclairage</t>
        </is>
      </c>
      <c r="B21" s="5" t="n">
        <v>12</v>
      </c>
      <c r="C21" s="5" t="inlineStr">
        <is>
          <t>lampes LED</t>
        </is>
      </c>
      <c r="D21" s="5" t="n">
        <v>240</v>
      </c>
    </row>
    <row r="22">
      <c r="A22" s="6" t="inlineStr">
        <is>
          <t>Personnel</t>
        </is>
      </c>
      <c r="B22" s="5" t="n">
        <v>4</v>
      </c>
      <c r="C22" s="5" t="inlineStr">
        <is>
          <t>personnes</t>
        </is>
      </c>
      <c r="D22" s="5" t="n">
        <v>800</v>
      </c>
    </row>
    <row r="23">
      <c r="A23" s="6" t="inlineStr">
        <is>
          <t>Ouverture portes</t>
        </is>
      </c>
      <c r="B23" s="5" t="n">
        <v>8</v>
      </c>
      <c r="C23" s="5" t="inlineStr">
        <is>
          <t>fois/h</t>
        </is>
      </c>
      <c r="D23" s="5" t="n">
        <v>320</v>
      </c>
    </row>
    <row r="24">
      <c r="A24" s="6" t="inlineStr">
        <is>
          <t>Moteurs ventilateurs</t>
        </is>
      </c>
      <c r="B24" s="5" t="n">
        <v>3</v>
      </c>
      <c r="C24" s="5" t="inlineStr">
        <is>
          <t>unités</t>
        </is>
      </c>
      <c r="D24" s="5" t="n">
        <v>450</v>
      </c>
    </row>
  </sheetData>
  <autoFilter ref="A1:F24"/>
  <mergeCells count="3">
    <mergeCell ref="A3:B3"/>
    <mergeCell ref="A1:F1"/>
    <mergeCell ref="A18:D18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G34"/>
  <sheetViews>
    <sheetView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32" customWidth="1" min="1" max="1"/>
    <col width="16" customWidth="1" min="2" max="2"/>
    <col width="16" customWidth="1" min="3" max="3"/>
    <col width="14" customWidth="1" min="4" max="4"/>
    <col width="14" customWidth="1" min="5" max="5"/>
    <col width="12" customWidth="1" min="6" max="6"/>
    <col width="14" customWidth="1" min="7" max="7"/>
  </cols>
  <sheetData>
    <row r="1" ht="25" customHeight="1">
      <c r="A1" s="1" t="inlineStr">
        <is>
          <t>CALCUL DU BILAN THERMIQUE</t>
        </is>
      </c>
    </row>
    <row r="3">
      <c r="A3" s="2" t="inlineStr">
        <is>
          <t>PERTES PAR TRANSMISSION</t>
        </is>
      </c>
    </row>
    <row r="4">
      <c r="A4" s="3" t="inlineStr">
        <is>
          <t>Surface</t>
        </is>
      </c>
      <c r="B4" s="3" t="inlineStr">
        <is>
          <t>Dimension 1 (m)</t>
        </is>
      </c>
      <c r="C4" s="3" t="inlineStr">
        <is>
          <t>Dimension 2 (m)</t>
        </is>
      </c>
      <c r="D4" s="3" t="inlineStr">
        <is>
          <t>Surface (m²)</t>
        </is>
      </c>
      <c r="E4" s="3" t="inlineStr">
        <is>
          <t>K (W/m².K)</t>
        </is>
      </c>
      <c r="F4" s="3" t="inlineStr">
        <is>
          <t>ΔT (°C)</t>
        </is>
      </c>
      <c r="G4" s="3" t="inlineStr">
        <is>
          <t>Charge (W)</t>
        </is>
      </c>
    </row>
    <row r="5">
      <c r="A5" s="5" t="inlineStr">
        <is>
          <t>Murs longueur (x2)</t>
        </is>
      </c>
      <c r="B5" s="5" t="n">
        <v>8.5</v>
      </c>
      <c r="C5" s="5" t="n">
        <v>3.5</v>
      </c>
      <c r="D5" s="5">
        <f>B5*C5*2</f>
        <v/>
      </c>
      <c r="E5" s="5">
        <f>'Données Chambre'!C14</f>
        <v/>
      </c>
      <c r="F5" s="5">
        <f>'Données Chambre'!C11-'Données Chambre'!C10</f>
        <v/>
      </c>
      <c r="G5" s="5">
        <f>D5*E5*F5</f>
        <v/>
      </c>
    </row>
    <row r="6">
      <c r="A6" s="5" t="inlineStr">
        <is>
          <t>Murs largeur (x2)</t>
        </is>
      </c>
      <c r="B6" s="5" t="n">
        <v>6.2</v>
      </c>
      <c r="C6" s="5" t="n">
        <v>3.5</v>
      </c>
      <c r="D6" s="5">
        <f>B6*C6*2</f>
        <v/>
      </c>
      <c r="E6" s="5">
        <f>'Données Chambre'!C14</f>
        <v/>
      </c>
      <c r="F6" s="5">
        <f>'Données Chambre'!C11-'Données Chambre'!C10</f>
        <v/>
      </c>
      <c r="G6" s="5">
        <f>D6*E6*F6</f>
        <v/>
      </c>
    </row>
    <row r="7">
      <c r="A7" s="5" t="inlineStr">
        <is>
          <t>Sol</t>
        </is>
      </c>
      <c r="B7" s="5" t="n">
        <v>8.5</v>
      </c>
      <c r="C7" s="5" t="n">
        <v>6.2</v>
      </c>
      <c r="D7" s="5">
        <f>B7*C7</f>
        <v/>
      </c>
      <c r="E7" s="5">
        <f>'Données Chambre'!C15</f>
        <v/>
      </c>
      <c r="F7" s="5">
        <f>'Données Chambre'!C11-'Données Chambre'!C10</f>
        <v/>
      </c>
      <c r="G7" s="5">
        <f>D7*E7*F7</f>
        <v/>
      </c>
    </row>
    <row r="8">
      <c r="A8" s="5" t="inlineStr">
        <is>
          <t>Plafond</t>
        </is>
      </c>
      <c r="B8" s="5" t="n">
        <v>8.5</v>
      </c>
      <c r="C8" s="5" t="n">
        <v>6.2</v>
      </c>
      <c r="D8" s="5">
        <f>B8*C8</f>
        <v/>
      </c>
      <c r="E8" s="5">
        <f>'Données Chambre'!C16</f>
        <v/>
      </c>
      <c r="F8" s="5">
        <f>'Données Chambre'!C11-'Données Chambre'!C10</f>
        <v/>
      </c>
      <c r="G8" s="5">
        <f>D8*E8*F8</f>
        <v/>
      </c>
    </row>
    <row r="9">
      <c r="A9" s="7" t="inlineStr"/>
      <c r="B9" s="7" t="inlineStr"/>
      <c r="C9" s="7" t="inlineStr"/>
      <c r="D9" s="7" t="inlineStr"/>
      <c r="E9" s="7" t="inlineStr"/>
      <c r="F9" s="8" t="inlineStr">
        <is>
          <t>TOTAL TRANSMISSION</t>
        </is>
      </c>
      <c r="G9" s="8">
        <f>SUM(G5:G8)</f>
        <v/>
      </c>
    </row>
    <row r="11">
      <c r="A11" s="2" t="inlineStr">
        <is>
          <t>CHARGES INTERNES</t>
        </is>
      </c>
    </row>
    <row r="12">
      <c r="A12" s="3" t="inlineStr">
        <is>
          <t>Type de charge</t>
        </is>
      </c>
      <c r="B12" s="3" t="inlineStr">
        <is>
          <t>Source</t>
        </is>
      </c>
      <c r="C12" s="3" t="inlineStr">
        <is>
          <t>Coefficient</t>
        </is>
      </c>
      <c r="D12" s="3" t="inlineStr">
        <is>
          <t>Valeur</t>
        </is>
      </c>
      <c r="E12" s="3" t="inlineStr">
        <is>
          <t>Charge (W)</t>
        </is>
      </c>
    </row>
    <row r="13">
      <c r="A13" s="5" t="inlineStr">
        <is>
          <t>Renouvellement air</t>
        </is>
      </c>
      <c r="B13" s="5">
        <f>'Données Chambre'!D22</f>
        <v/>
      </c>
      <c r="C13" s="5" t="inlineStr">
        <is>
          <t>30 W/renouv.</t>
        </is>
      </c>
      <c r="D13" s="5">
        <f>'Données Chambre'!B22</f>
        <v/>
      </c>
      <c r="E13" s="5">
        <f>D13*B13</f>
        <v/>
      </c>
    </row>
    <row r="14">
      <c r="A14" s="5" t="inlineStr">
        <is>
          <t>Éclairage</t>
        </is>
      </c>
      <c r="B14" s="5">
        <f>'Données Chambre'!D23</f>
        <v/>
      </c>
      <c r="C14" s="5" t="inlineStr">
        <is>
          <t>20 W/lampe</t>
        </is>
      </c>
      <c r="D14" s="5">
        <f>'Données Chambre'!B23</f>
        <v/>
      </c>
      <c r="E14" s="5">
        <f>D14*B14</f>
        <v/>
      </c>
    </row>
    <row r="15">
      <c r="A15" s="5" t="inlineStr">
        <is>
          <t>Personnel</t>
        </is>
      </c>
      <c r="B15" s="5">
        <f>'Données Chambre'!D24</f>
        <v/>
      </c>
      <c r="C15" s="5" t="inlineStr">
        <is>
          <t>200 W/pers.</t>
        </is>
      </c>
      <c r="D15" s="5">
        <f>'Données Chambre'!B24</f>
        <v/>
      </c>
      <c r="E15" s="5">
        <f>D15*B15</f>
        <v/>
      </c>
    </row>
    <row r="16">
      <c r="A16" s="5" t="inlineStr">
        <is>
          <t>Ouverture portes</t>
        </is>
      </c>
      <c r="B16" s="5">
        <f>'Données Chambre'!D25</f>
        <v/>
      </c>
      <c r="C16" s="5" t="inlineStr">
        <is>
          <t>40 W/ouv.</t>
        </is>
      </c>
      <c r="D16" s="5">
        <f>'Données Chambre'!B25</f>
        <v/>
      </c>
      <c r="E16" s="5">
        <f>D16*B16</f>
        <v/>
      </c>
    </row>
    <row r="17">
      <c r="A17" s="5" t="inlineStr">
        <is>
          <t>Moteurs ventilateurs</t>
        </is>
      </c>
      <c r="B17" s="5">
        <f>'Données Chambre'!D26</f>
        <v/>
      </c>
      <c r="C17" s="5" t="inlineStr">
        <is>
          <t>150 W/unité</t>
        </is>
      </c>
      <c r="D17" s="5">
        <f>'Données Chambre'!B26</f>
        <v/>
      </c>
      <c r="E17" s="5">
        <f>D17*B17</f>
        <v/>
      </c>
    </row>
    <row r="18">
      <c r="A18" s="7" t="inlineStr"/>
      <c r="B18" s="7" t="inlineStr"/>
      <c r="C18" s="7" t="inlineStr"/>
      <c r="D18" s="8" t="inlineStr">
        <is>
          <t>TOTAL CHARGES INTERNES</t>
        </is>
      </c>
      <c r="E18" s="8">
        <f>SUM(E13:E17)</f>
        <v/>
      </c>
    </row>
    <row r="20">
      <c r="A20" s="2" t="inlineStr">
        <is>
          <t>PRODUITS À REFROIDIR</t>
        </is>
      </c>
    </row>
    <row r="21">
      <c r="A21" s="3" t="inlineStr">
        <is>
          <t>Produit</t>
        </is>
      </c>
      <c r="B21" s="3" t="inlineStr">
        <is>
          <t>Masse (kg/jour)</t>
        </is>
      </c>
      <c r="C21" s="3" t="inlineStr">
        <is>
          <t>Chaleur spécifique (kJ/kg.K)</t>
        </is>
      </c>
      <c r="D21" s="3" t="inlineStr">
        <is>
          <t>ΔT (°C)</t>
        </is>
      </c>
      <c r="E21" s="3" t="inlineStr">
        <is>
          <t>Charge (W)</t>
        </is>
      </c>
    </row>
    <row r="22">
      <c r="A22" s="5" t="inlineStr">
        <is>
          <t>Viande fraîche</t>
        </is>
      </c>
      <c r="B22" s="5" t="n">
        <v>250</v>
      </c>
      <c r="C22" s="5" t="n">
        <v>3.2</v>
      </c>
      <c r="D22" s="5" t="n">
        <v>20</v>
      </c>
      <c r="E22" s="5">
        <f>B22*C22*D22/86.4</f>
        <v/>
      </c>
    </row>
    <row r="23">
      <c r="A23" s="5" t="inlineStr">
        <is>
          <t>Produits laitiers</t>
        </is>
      </c>
      <c r="B23" s="5" t="n">
        <v>180</v>
      </c>
      <c r="C23" s="5" t="n">
        <v>3.8</v>
      </c>
      <c r="D23" s="5" t="n">
        <v>18</v>
      </c>
      <c r="E23" s="5">
        <f>B23*C23*D23/86.4</f>
        <v/>
      </c>
    </row>
    <row r="24">
      <c r="A24" s="5" t="inlineStr">
        <is>
          <t>Fruits et légumes</t>
        </is>
      </c>
      <c r="B24" s="5" t="n">
        <v>150</v>
      </c>
      <c r="C24" s="5" t="n">
        <v>3.9</v>
      </c>
      <c r="D24" s="5" t="n">
        <v>15</v>
      </c>
      <c r="E24" s="5">
        <f>B24*C24*D24/86.4</f>
        <v/>
      </c>
    </row>
    <row r="25">
      <c r="A25" s="5" t="inlineStr">
        <is>
          <t>Produits emballés</t>
        </is>
      </c>
      <c r="B25" s="5" t="n">
        <v>200</v>
      </c>
      <c r="C25" s="5" t="n">
        <v>2.1</v>
      </c>
      <c r="D25" s="5" t="n">
        <v>20</v>
      </c>
      <c r="E25" s="5">
        <f>B25*C25*D25/86.4</f>
        <v/>
      </c>
    </row>
    <row r="26">
      <c r="A26" s="7" t="inlineStr"/>
      <c r="B26" s="7" t="inlineStr"/>
      <c r="C26" s="7" t="inlineStr"/>
      <c r="D26" s="8" t="inlineStr">
        <is>
          <t>TOTAL PRODUITS</t>
        </is>
      </c>
      <c r="E26" s="8">
        <f>SUM(E22:E25)</f>
        <v/>
      </c>
    </row>
    <row r="28">
      <c r="A28" s="9" t="inlineStr">
        <is>
          <t>BILAN THERMIQUE TOTAL</t>
        </is>
      </c>
    </row>
    <row r="29">
      <c r="A29" s="3" t="inlineStr">
        <is>
          <t>Composante</t>
        </is>
      </c>
      <c r="B29" s="3" t="inlineStr">
        <is>
          <t>Charge (W)</t>
        </is>
      </c>
      <c r="C29" s="3" t="inlineStr">
        <is>
          <t>Charge (kW)</t>
        </is>
      </c>
      <c r="D29" s="3" t="inlineStr">
        <is>
          <t>% du total</t>
        </is>
      </c>
    </row>
    <row r="30">
      <c r="A30" s="6" t="inlineStr">
        <is>
          <t>Pertes par transmission</t>
        </is>
      </c>
      <c r="B30" s="5">
        <f>G9</f>
        <v/>
      </c>
      <c r="C30" s="5">
        <f>B30/1000</f>
        <v/>
      </c>
      <c r="D30" s="5">
        <f>B30/$B$34*100</f>
        <v/>
      </c>
    </row>
    <row r="31">
      <c r="A31" s="6" t="inlineStr">
        <is>
          <t>Charges internes</t>
        </is>
      </c>
      <c r="B31" s="5">
        <f>E18</f>
        <v/>
      </c>
      <c r="C31" s="5">
        <f>B31/1000</f>
        <v/>
      </c>
      <c r="D31" s="5">
        <f>B31/$B$34*100</f>
        <v/>
      </c>
    </row>
    <row r="32">
      <c r="A32" s="6" t="inlineStr">
        <is>
          <t>Refroidissement produits</t>
        </is>
      </c>
      <c r="B32" s="5">
        <f>E26</f>
        <v/>
      </c>
      <c r="C32" s="5">
        <f>B32/1000</f>
        <v/>
      </c>
      <c r="D32" s="5">
        <f>B32/$B$34*100</f>
        <v/>
      </c>
    </row>
    <row r="33">
      <c r="A33" s="6" t="inlineStr">
        <is>
          <t>Coefficient de sécurité (15%)</t>
        </is>
      </c>
      <c r="B33" s="5">
        <f>SUM(B30:B32)*0.15</f>
        <v/>
      </c>
      <c r="C33" s="5">
        <f>B33/1000</f>
        <v/>
      </c>
      <c r="D33" s="5" t="inlineStr">
        <is>
          <t>15.0</t>
        </is>
      </c>
    </row>
    <row r="34">
      <c r="A34" s="10" t="inlineStr">
        <is>
          <t>PUISSANCE FRIGORIFIQUE NÉCESSAIRE</t>
        </is>
      </c>
      <c r="B34" s="10">
        <f>SUM(B30:B33)</f>
        <v/>
      </c>
      <c r="C34" s="10">
        <f>B34/1000</f>
        <v/>
      </c>
      <c r="D34" s="10" t="inlineStr">
        <is>
          <t>100.0</t>
        </is>
      </c>
    </row>
  </sheetData>
  <autoFilter ref="A1:G34"/>
  <mergeCells count="5">
    <mergeCell ref="A20:E20"/>
    <mergeCell ref="A28:E28"/>
    <mergeCell ref="A11:E11"/>
    <mergeCell ref="A1:E1"/>
    <mergeCell ref="A3:E3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D27"/>
  <sheetViews>
    <sheetView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25" customWidth="1" min="1" max="1"/>
    <col width="16" customWidth="1" min="2" max="2"/>
    <col width="14" customWidth="1" min="3" max="3"/>
    <col width="35" customWidth="1" min="4" max="4"/>
  </cols>
  <sheetData>
    <row r="1" ht="25" customHeight="1">
      <c r="A1" s="1" t="inlineStr">
        <is>
          <t>RÉSUMÉ DU BILAN THERMIQUE</t>
        </is>
      </c>
    </row>
    <row r="3">
      <c r="A3" s="11" t="inlineStr">
        <is>
          <t>Date du calcul:</t>
        </is>
      </c>
      <c r="B3" s="12" t="inlineStr">
        <is>
          <t>08.12.2025</t>
        </is>
      </c>
    </row>
    <row r="4">
      <c r="A4" s="11" t="inlineStr">
        <is>
          <t>Nom de la chambre:</t>
        </is>
      </c>
      <c r="B4" s="13">
        <f>'Données Chambre'!C5</f>
        <v/>
      </c>
    </row>
    <row r="6">
      <c r="A6" s="2" t="inlineStr">
        <is>
          <t>INFORMATIONS PRINCIPALES</t>
        </is>
      </c>
    </row>
    <row r="7">
      <c r="A7" s="3" t="inlineStr">
        <is>
          <t>Paramètre</t>
        </is>
      </c>
      <c r="B7" s="3" t="inlineStr">
        <is>
          <t>Valeur</t>
        </is>
      </c>
      <c r="C7" s="3" t="inlineStr">
        <is>
          <t>Unité</t>
        </is>
      </c>
      <c r="D7" s="3" t="inlineStr">
        <is>
          <t>Remarque</t>
        </is>
      </c>
    </row>
    <row r="8">
      <c r="A8" s="6" t="inlineStr">
        <is>
          <t>Volume chambre</t>
        </is>
      </c>
      <c r="B8" s="5">
        <f>'Données Chambre'!C8</f>
        <v/>
      </c>
      <c r="C8" s="5" t="inlineStr">
        <is>
          <t>m³</t>
        </is>
      </c>
      <c r="D8" s="6" t="inlineStr">
        <is>
          <t>Volume total utile</t>
        </is>
      </c>
    </row>
    <row r="9">
      <c r="A9" s="6" t="inlineStr">
        <is>
          <t>Température intérieure</t>
        </is>
      </c>
      <c r="B9" s="5">
        <f>'Données Chambre'!C10</f>
        <v/>
      </c>
      <c r="C9" s="5" t="inlineStr">
        <is>
          <t>°C</t>
        </is>
      </c>
      <c r="D9" s="6" t="inlineStr">
        <is>
          <t>Température de consigne</t>
        </is>
      </c>
    </row>
    <row r="10">
      <c r="A10" s="6" t="inlineStr">
        <is>
          <t>Température extérieure</t>
        </is>
      </c>
      <c r="B10" s="5">
        <f>'Données Chambre'!C11</f>
        <v/>
      </c>
      <c r="C10" s="5" t="inlineStr">
        <is>
          <t>°C</t>
        </is>
      </c>
      <c r="D10" s="6" t="inlineStr">
        <is>
          <t>Température ambiante</t>
        </is>
      </c>
    </row>
    <row r="11">
      <c r="A11" s="6" t="inlineStr">
        <is>
          <t>Différence de température</t>
        </is>
      </c>
      <c r="B11" s="5">
        <f>'Données Chambre'!C11-'Données Chambre'!C10</f>
        <v/>
      </c>
      <c r="C11" s="5" t="inlineStr">
        <is>
          <t>°C</t>
        </is>
      </c>
      <c r="D11" s="6" t="inlineStr">
        <is>
          <t>ΔT de calcul</t>
        </is>
      </c>
    </row>
    <row r="13">
      <c r="A13" s="2" t="inlineStr">
        <is>
          <t>RÉSULTATS DU BILAN</t>
        </is>
      </c>
    </row>
    <row r="14">
      <c r="A14" s="3" t="inlineStr">
        <is>
          <t>Composante</t>
        </is>
      </c>
      <c r="B14" s="3" t="inlineStr">
        <is>
          <t>Charge (W)</t>
        </is>
      </c>
      <c r="C14" s="3" t="inlineStr">
        <is>
          <t>Charge (kW)</t>
        </is>
      </c>
      <c r="D14" s="3" t="inlineStr">
        <is>
          <t>% Total</t>
        </is>
      </c>
    </row>
    <row r="15">
      <c r="A15" s="6" t="inlineStr">
        <is>
          <t>Pertes transmission</t>
        </is>
      </c>
      <c r="B15" s="14">
        <f>'Calcul Thermique'!B30</f>
        <v/>
      </c>
      <c r="C15" s="14">
        <f>'Calcul Thermique'!C30</f>
        <v/>
      </c>
      <c r="D15" s="15">
        <f>'Calcul Thermique'!D30</f>
        <v/>
      </c>
    </row>
    <row r="16">
      <c r="A16" s="6" t="inlineStr">
        <is>
          <t>Charges internes</t>
        </is>
      </c>
      <c r="B16" s="14">
        <f>'Calcul Thermique'!B31</f>
        <v/>
      </c>
      <c r="C16" s="14">
        <f>'Calcul Thermique'!C31</f>
        <v/>
      </c>
      <c r="D16" s="15">
        <f>'Calcul Thermique'!D31</f>
        <v/>
      </c>
    </row>
    <row r="17">
      <c r="A17" s="6" t="inlineStr">
        <is>
          <t>Refroidissement produits</t>
        </is>
      </c>
      <c r="B17" s="14">
        <f>'Calcul Thermique'!B32</f>
        <v/>
      </c>
      <c r="C17" s="14">
        <f>'Calcul Thermique'!C32</f>
        <v/>
      </c>
      <c r="D17" s="15">
        <f>'Calcul Thermique'!D32</f>
        <v/>
      </c>
    </row>
    <row r="18">
      <c r="A18" s="6" t="inlineStr">
        <is>
          <t>Coefficient sécurité</t>
        </is>
      </c>
      <c r="B18" s="14">
        <f>'Calcul Thermique'!B33</f>
        <v/>
      </c>
      <c r="C18" s="14">
        <f>'Calcul Thermique'!C33</f>
        <v/>
      </c>
      <c r="D18" s="15">
        <f>'Calcul Thermique'!D33</f>
        <v/>
      </c>
    </row>
    <row r="19">
      <c r="A19" s="16" t="inlineStr">
        <is>
          <t>PUISSANCE TOTALE</t>
        </is>
      </c>
      <c r="B19" s="16">
        <f>'Calcul Thermique'!B34</f>
        <v/>
      </c>
      <c r="C19" s="16">
        <f>'Calcul Thermique'!C34</f>
        <v/>
      </c>
      <c r="D19" s="16">
        <f>'Calcul Thermique'!D34</f>
        <v/>
      </c>
    </row>
    <row r="21">
      <c r="A21" s="17" t="inlineStr">
        <is>
          <t>RECOMMANDATIONS</t>
        </is>
      </c>
    </row>
    <row r="22">
      <c r="A22" s="3" t="inlineStr">
        <is>
          <t>Type</t>
        </is>
      </c>
      <c r="B22" s="3" t="inlineStr">
        <is>
          <t>Recommandation</t>
        </is>
      </c>
    </row>
    <row r="23">
      <c r="A23" s="18" t="inlineStr">
        <is>
          <t>Groupe frigorifique</t>
        </is>
      </c>
      <c r="B23" s="19" t="inlineStr">
        <is>
          <t>Sélectionner groupe ≥ puissance calculée + 10%</t>
        </is>
      </c>
    </row>
    <row r="24">
      <c r="A24" s="18" t="inlineStr">
        <is>
          <t>Évaporateur</t>
        </is>
      </c>
      <c r="B24" s="19" t="inlineStr">
        <is>
          <t>Prévoir évaporateur adapté au volume et température</t>
        </is>
      </c>
    </row>
    <row r="25">
      <c r="A25" s="18" t="inlineStr">
        <is>
          <t>Isolation</t>
        </is>
      </c>
      <c r="B25" s="19" t="inlineStr">
        <is>
          <t>Vérifier épaisseur isolation selon norme</t>
        </is>
      </c>
    </row>
    <row r="26">
      <c r="A26" s="18" t="inlineStr">
        <is>
          <t>Maintenance</t>
        </is>
      </c>
      <c r="B26" s="19" t="inlineStr">
        <is>
          <t>Contrôle trimestriel des installations</t>
        </is>
      </c>
    </row>
    <row r="27">
      <c r="A27" s="18" t="inlineStr">
        <is>
          <t>Dégivrage</t>
        </is>
      </c>
      <c r="B27" s="19" t="inlineStr">
        <is>
          <t>Programmer cycles dégivrage selon utilisation</t>
        </is>
      </c>
    </row>
  </sheetData>
  <autoFilter ref="A1:D27"/>
  <mergeCells count="4">
    <mergeCell ref="A1:D1"/>
    <mergeCell ref="A13:D13"/>
    <mergeCell ref="A21:D21"/>
    <mergeCell ref="A6:D6"/>
  </mergeCells>
  <pageMargins left="0.75" right="0.75" top="1" bottom="1" header="0.5" footer="0.5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2025-12-08T16:30:05Z</dcterms:created>
  <dcterms:modified xmlns:dcterms="http://purl.org/dc/terms/" xmlns:xsi="http://www.w3.org/2001/XMLSchema-instance" xsi:type="dcterms:W3CDTF">2025-12-08T16:30:05Z</dcterms:modified>
</cp:coreProperties>
</file>